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80" windowWidth="32660" windowHeight="2092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<sst xmlns="http://schemas.openxmlformats.org/spreadsheetml/2006/main" count="48" uniqueCount="34">
  <si>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Atemp (m2)</t>
  </si>
  <si>
    <t xml:space="preserve"> </t>
  </si>
  <si>
    <t>Datum start</t>
  </si>
  <si>
    <t>ÅÅ-MM-DD</t>
  </si>
  <si>
    <t>Periodlängd</t>
  </si>
  <si>
    <t>(timmar)</t>
  </si>
  <si>
    <t>Värme + VV</t>
  </si>
  <si>
    <t>(kWh)</t>
  </si>
  <si>
    <t>Utetemp medel</t>
  </si>
  <si>
    <t>grader</t>
  </si>
  <si>
    <t>Innetemp medel</t>
  </si>
  <si>
    <t>Grader</t>
  </si>
  <si>
    <t>Watt/m2</t>
  </si>
  <si>
    <t xml:space="preserve">Läs av värdet på lutningskoefficienten ZZZ (Y=- ZZZx + kkk) </t>
  </si>
  <si>
    <t>(W/K,m2)</t>
  </si>
  <si>
    <t>från det diagram vars antal mätperioder stämmer</t>
  </si>
  <si>
    <t>U-värde (W/m2,K)</t>
  </si>
  <si>
    <t>Marktemp februari, oC</t>
  </si>
  <si>
    <t>DVUT, oC</t>
  </si>
  <si>
    <t>Lutningskoefficient</t>
  </si>
  <si>
    <t>VFT vid DVUT</t>
  </si>
  <si>
    <t>Golvarea mot mark  (m2)</t>
  </si>
  <si>
    <t>Resultat</t>
  </si>
  <si>
    <t>Korrigerad utetemp</t>
  </si>
  <si>
    <t>T.ex ger y = -0,5127x + 8,6932 värdet 0,5126 som lutningskoefficient</t>
  </si>
  <si>
    <r>
      <t xml:space="preserve">Påslag värmeförlust golv, </t>
    </r>
    <r>
      <rPr>
        <u val="single"/>
        <sz val="12"/>
        <color indexed="8"/>
        <rFont val="Calibri"/>
        <family val="0"/>
      </rPr>
      <t>om veckoperioder</t>
    </r>
  </si>
  <si>
    <t>Mätdata för månadsmedelvärden ger så långa mätperioder att dessa kan anses inkluderar  förändring av markförlusterna</t>
  </si>
  <si>
    <t>För större flervåningsbyggnader är markförlusternas bidrag  små.</t>
  </si>
  <si>
    <t>(W/m2)</t>
  </si>
  <si>
    <t>ex 10 perioder</t>
  </si>
  <si>
    <t>R2-värde</t>
  </si>
  <si>
    <t>Indatafält</t>
  </si>
  <si>
    <t>Delresultat</t>
  </si>
  <si>
    <t>Mall VFT mätning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</si>
</sst>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0.000"/>
  </numFmts>
  <fonts count="48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MS Sans Serif"/>
      <family val="0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u val="single"/>
      <sz val="12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u val="single"/>
      <sz val="12"/>
      <color theme="11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0C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164" fontId="0" fillId="13" borderId="10" xfId="0" applyNumberForma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6" fillId="34" borderId="11" xfId="0" applyFont="1" applyFill="1" applyBorder="1" applyAlignment="1">
      <alignment/>
    </xf>
    <xf numFmtId="0" fontId="46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47" fillId="34" borderId="14" xfId="0" applyFont="1" applyFill="1" applyBorder="1" applyAlignment="1">
      <alignment/>
    </xf>
    <xf numFmtId="165" fontId="47" fillId="34" borderId="0" xfId="0" applyNumberFormat="1" applyFont="1" applyFill="1" applyBorder="1" applyAlignment="1">
      <alignment horizontal="center"/>
    </xf>
    <xf numFmtId="0" fontId="47" fillId="34" borderId="0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46" fillId="34" borderId="17" xfId="0" applyFont="1" applyFill="1" applyBorder="1" applyAlignment="1">
      <alignment/>
    </xf>
    <xf numFmtId="164" fontId="46" fillId="34" borderId="18" xfId="0" applyNumberFormat="1" applyFont="1" applyFill="1" applyBorder="1" applyAlignment="1">
      <alignment horizontal="center"/>
    </xf>
    <xf numFmtId="0" fontId="46" fillId="34" borderId="18" xfId="0" applyFont="1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46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tandard_HWB Kurzverf. Formular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Energisignatur 12 perioder</a:t>
            </a:r>
          </a:p>
        </c:rich>
      </c:tx>
      <c:layout>
        <c:manualLayout>
          <c:xMode val="factor"/>
          <c:yMode val="factor"/>
          <c:x val="-0.003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1505"/>
          <c:w val="0.94975"/>
          <c:h val="0.74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Blad1!$D$12</c:f>
              <c:strCache>
                <c:ptCount val="1"/>
                <c:pt idx="0">
                  <c:v>Watt/m2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Blad1!$C$13:$C$24</c:f>
              <c:numCache/>
            </c:numRef>
          </c:xVal>
          <c:yVal>
            <c:numRef>
              <c:f>Blad1!$D$13:$D$24</c:f>
              <c:numCache/>
            </c:numRef>
          </c:yVal>
          <c:smooth val="0"/>
        </c:ser>
        <c:axId val="15699792"/>
        <c:axId val="7080401"/>
      </c:scatterChart>
      <c:valAx>
        <c:axId val="15699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grader ute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080401"/>
        <c:crosses val="autoZero"/>
        <c:crossBetween val="midCat"/>
        <c:dispUnits/>
      </c:valAx>
      <c:valAx>
        <c:axId val="7080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W/m2</a:t>
                </a:r>
              </a:p>
            </c:rich>
          </c:tx>
          <c:layout>
            <c:manualLayout>
              <c:xMode val="factor"/>
              <c:yMode val="factor"/>
              <c:x val="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6997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Energisignatur 10 perioder</a:t>
            </a:r>
          </a:p>
        </c:rich>
      </c:tx>
      <c:layout>
        <c:manualLayout>
          <c:xMode val="factor"/>
          <c:yMode val="factor"/>
          <c:x val="-0.003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5925"/>
          <c:w val="0.9495"/>
          <c:h val="0.72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Blad1!$D$12</c:f>
              <c:strCache>
                <c:ptCount val="1"/>
                <c:pt idx="0">
                  <c:v>Watt/m2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Blad1!$C$13:$C$22</c:f>
              <c:numCache/>
            </c:numRef>
          </c:xVal>
          <c:yVal>
            <c:numRef>
              <c:f>Blad1!$D$13:$D$22</c:f>
              <c:numCache/>
            </c:numRef>
          </c:yVal>
          <c:smooth val="0"/>
        </c:ser>
        <c:axId val="63723610"/>
        <c:axId val="36641579"/>
      </c:scatterChart>
      <c:valAx>
        <c:axId val="63723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Grader ute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641579"/>
        <c:crosses val="autoZero"/>
        <c:crossBetween val="midCat"/>
        <c:dispUnits/>
      </c:valAx>
      <c:valAx>
        <c:axId val="36641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W/m2</a:t>
                </a:r>
              </a:p>
            </c:rich>
          </c:tx>
          <c:layout>
            <c:manualLayout>
              <c:xMode val="factor"/>
              <c:yMode val="factor"/>
              <c:x val="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72361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Energisignatur 8 perioder</a:t>
            </a:r>
          </a:p>
        </c:rich>
      </c:tx>
      <c:layout>
        <c:manualLayout>
          <c:xMode val="factor"/>
          <c:yMode val="factor"/>
          <c:x val="-0.003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445"/>
          <c:w val="0.949"/>
          <c:h val="0.7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Blad1!$D$12</c:f>
              <c:strCache>
                <c:ptCount val="1"/>
                <c:pt idx="0">
                  <c:v>Watt/m2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Blad1!$C$13:$C$20</c:f>
              <c:numCache/>
            </c:numRef>
          </c:xVal>
          <c:yVal>
            <c:numRef>
              <c:f>Blad1!$D$13:$D$20</c:f>
              <c:numCache/>
            </c:numRef>
          </c:yVal>
          <c:smooth val="0"/>
        </c:ser>
        <c:axId val="61338756"/>
        <c:axId val="15177893"/>
      </c:scatterChart>
      <c:valAx>
        <c:axId val="61338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Grader ute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177893"/>
        <c:crosses val="autoZero"/>
        <c:crossBetween val="midCat"/>
        <c:dispUnits/>
      </c:valAx>
      <c:valAx>
        <c:axId val="15177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W/m2</a:t>
                </a:r>
              </a:p>
            </c:rich>
          </c:tx>
          <c:layout>
            <c:manualLayout>
              <c:xMode val="factor"/>
              <c:yMode val="factor"/>
              <c:x val="0.01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3387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Energisignatur 6 perioder</a:t>
            </a:r>
          </a:p>
        </c:rich>
      </c:tx>
      <c:layout>
        <c:manualLayout>
          <c:xMode val="factor"/>
          <c:yMode val="factor"/>
          <c:x val="-0.003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455"/>
          <c:w val="0.949"/>
          <c:h val="0.7515"/>
        </c:manualLayout>
      </c:layout>
      <c:scatterChart>
        <c:scatterStyle val="lineMarker"/>
        <c:varyColors val="0"/>
        <c:ser>
          <c:idx val="0"/>
          <c:order val="0"/>
          <c:tx>
            <c:strRef>
              <c:f>Blad1!$D$12</c:f>
              <c:strCache>
                <c:ptCount val="1"/>
                <c:pt idx="0">
                  <c:v>Watt/m2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Blad1!$C$13:$C$18</c:f>
              <c:numCache/>
            </c:numRef>
          </c:xVal>
          <c:yVal>
            <c:numRef>
              <c:f>Blad1!$D$13:$D$18</c:f>
              <c:numCache/>
            </c:numRef>
          </c:yVal>
          <c:smooth val="0"/>
        </c:ser>
        <c:axId val="2383310"/>
        <c:axId val="21449791"/>
      </c:scatterChart>
      <c:valAx>
        <c:axId val="2383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Grader ute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449791"/>
        <c:crosses val="autoZero"/>
        <c:crossBetween val="midCat"/>
        <c:dispUnits/>
      </c:valAx>
      <c:valAx>
        <c:axId val="21449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W/m2</a:t>
                </a:r>
              </a:p>
            </c:rich>
          </c:tx>
          <c:layout>
            <c:manualLayout>
              <c:xMode val="factor"/>
              <c:yMode val="factor"/>
              <c:x val="0.01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8331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647700</xdr:colOff>
      <xdr:row>1</xdr:row>
      <xdr:rowOff>0</xdr:rowOff>
    </xdr:from>
    <xdr:to>
      <xdr:col>21</xdr:col>
      <xdr:colOff>361950</xdr:colOff>
      <xdr:row>13</xdr:row>
      <xdr:rowOff>171450</xdr:rowOff>
    </xdr:to>
    <xdr:graphicFrame>
      <xdr:nvGraphicFramePr>
        <xdr:cNvPr id="1" name="Diagram 1"/>
        <xdr:cNvGraphicFramePr/>
      </xdr:nvGraphicFramePr>
      <xdr:xfrm>
        <a:off x="13782675" y="266700"/>
        <a:ext cx="44481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9525</xdr:colOff>
      <xdr:row>15</xdr:row>
      <xdr:rowOff>28575</xdr:rowOff>
    </xdr:from>
    <xdr:to>
      <xdr:col>21</xdr:col>
      <xdr:colOff>400050</xdr:colOff>
      <xdr:row>27</xdr:row>
      <xdr:rowOff>38100</xdr:rowOff>
    </xdr:to>
    <xdr:graphicFrame>
      <xdr:nvGraphicFramePr>
        <xdr:cNvPr id="2" name="Diagram 2"/>
        <xdr:cNvGraphicFramePr/>
      </xdr:nvGraphicFramePr>
      <xdr:xfrm>
        <a:off x="13820775" y="3095625"/>
        <a:ext cx="444817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28575</xdr:colOff>
      <xdr:row>28</xdr:row>
      <xdr:rowOff>114300</xdr:rowOff>
    </xdr:from>
    <xdr:to>
      <xdr:col>21</xdr:col>
      <xdr:colOff>361950</xdr:colOff>
      <xdr:row>41</xdr:row>
      <xdr:rowOff>0</xdr:rowOff>
    </xdr:to>
    <xdr:graphicFrame>
      <xdr:nvGraphicFramePr>
        <xdr:cNvPr id="3" name="Diagram 3"/>
        <xdr:cNvGraphicFramePr/>
      </xdr:nvGraphicFramePr>
      <xdr:xfrm>
        <a:off x="13839825" y="5800725"/>
        <a:ext cx="439102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38100</xdr:colOff>
      <xdr:row>42</xdr:row>
      <xdr:rowOff>85725</xdr:rowOff>
    </xdr:from>
    <xdr:to>
      <xdr:col>21</xdr:col>
      <xdr:colOff>371475</xdr:colOff>
      <xdr:row>55</xdr:row>
      <xdr:rowOff>152400</xdr:rowOff>
    </xdr:to>
    <xdr:graphicFrame>
      <xdr:nvGraphicFramePr>
        <xdr:cNvPr id="4" name="Diagram 4"/>
        <xdr:cNvGraphicFramePr/>
      </xdr:nvGraphicFramePr>
      <xdr:xfrm>
        <a:off x="13849350" y="8772525"/>
        <a:ext cx="439102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selection activeCell="B13" sqref="B13"/>
    </sheetView>
  </sheetViews>
  <sheetFormatPr defaultColWidth="8.875" defaultRowHeight="15.75"/>
  <cols>
    <col min="1" max="1" width="20.50390625" style="0" customWidth="1"/>
    <col min="2" max="2" width="38.625" style="0" customWidth="1"/>
    <col min="3" max="3" width="12.50390625" style="0" bestFit="1" customWidth="1"/>
    <col min="4" max="7" width="8.875" style="0" customWidth="1"/>
    <col min="8" max="8" width="9.125" style="0" customWidth="1"/>
    <col min="9" max="9" width="10.00390625" style="0" customWidth="1"/>
    <col min="10" max="10" width="9.875" style="0" customWidth="1"/>
    <col min="11" max="11" width="9.50390625" style="0" customWidth="1"/>
    <col min="12" max="12" width="9.00390625" style="0" customWidth="1"/>
  </cols>
  <sheetData>
    <row r="1" ht="21">
      <c r="A1" s="23" t="s">
        <v>33</v>
      </c>
    </row>
    <row r="3" spans="1:11" ht="15.75">
      <c r="A3" t="s">
        <v>0</v>
      </c>
      <c r="B3" s="1">
        <v>1694</v>
      </c>
      <c r="D3" s="20"/>
      <c r="E3" t="s">
        <v>31</v>
      </c>
      <c r="G3" s="21"/>
      <c r="H3" t="s">
        <v>32</v>
      </c>
      <c r="J3" s="22"/>
      <c r="K3" t="s">
        <v>22</v>
      </c>
    </row>
    <row r="4" spans="3:15" ht="15.75"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/>
    </row>
    <row r="5" spans="1:2" ht="15.75">
      <c r="A5" t="s">
        <v>2</v>
      </c>
      <c r="B5" t="s">
        <v>3</v>
      </c>
    </row>
    <row r="6" spans="1:14" ht="15.75">
      <c r="A6" t="s">
        <v>4</v>
      </c>
      <c r="B6" t="s">
        <v>5</v>
      </c>
      <c r="C6" s="1">
        <v>168</v>
      </c>
      <c r="D6" s="1">
        <v>168</v>
      </c>
      <c r="E6" s="1">
        <v>168</v>
      </c>
      <c r="F6" s="1">
        <v>168</v>
      </c>
      <c r="G6" s="1">
        <v>168</v>
      </c>
      <c r="H6" s="1">
        <v>168</v>
      </c>
      <c r="I6" s="1">
        <v>168</v>
      </c>
      <c r="J6" s="1">
        <v>168</v>
      </c>
      <c r="K6" s="1">
        <v>168</v>
      </c>
      <c r="L6" s="1">
        <v>168</v>
      </c>
      <c r="M6" s="1">
        <v>168</v>
      </c>
      <c r="N6" s="1">
        <v>168</v>
      </c>
    </row>
    <row r="7" spans="1:16" ht="15.75">
      <c r="A7" t="s">
        <v>6</v>
      </c>
      <c r="B7" t="s">
        <v>7</v>
      </c>
      <c r="C7" s="1">
        <v>1527</v>
      </c>
      <c r="D7" s="1">
        <v>2126</v>
      </c>
      <c r="E7" s="1">
        <v>2958</v>
      </c>
      <c r="F7" s="1">
        <v>3347</v>
      </c>
      <c r="G7" s="1">
        <v>2724</v>
      </c>
      <c r="H7" s="1">
        <v>2199</v>
      </c>
      <c r="I7" s="1">
        <v>2136</v>
      </c>
      <c r="J7" s="1">
        <v>2089</v>
      </c>
      <c r="K7" s="1">
        <v>1919</v>
      </c>
      <c r="L7" s="1">
        <v>1919</v>
      </c>
      <c r="M7" s="1">
        <v>1050</v>
      </c>
      <c r="N7" s="1">
        <v>700</v>
      </c>
      <c r="P7" t="s">
        <v>1</v>
      </c>
    </row>
    <row r="8" spans="1:14" ht="15.75">
      <c r="A8" t="s">
        <v>8</v>
      </c>
      <c r="B8" t="s">
        <v>9</v>
      </c>
      <c r="C8" s="1">
        <v>4.82</v>
      </c>
      <c r="D8" s="1">
        <v>2.14</v>
      </c>
      <c r="E8" s="1">
        <v>-2.55</v>
      </c>
      <c r="F8" s="1">
        <v>-4.76</v>
      </c>
      <c r="G8" s="1">
        <v>-2.84</v>
      </c>
      <c r="H8" s="1">
        <v>2.93</v>
      </c>
      <c r="I8" s="1">
        <v>3.39</v>
      </c>
      <c r="J8" s="1">
        <v>3.68</v>
      </c>
      <c r="K8" s="1">
        <v>4.77</v>
      </c>
      <c r="L8" s="1">
        <v>4.77</v>
      </c>
      <c r="M8" s="1">
        <v>-3</v>
      </c>
      <c r="N8" s="1">
        <v>4</v>
      </c>
    </row>
    <row r="9" spans="1:14" ht="15.75">
      <c r="A9" t="s">
        <v>10</v>
      </c>
      <c r="B9" t="s">
        <v>9</v>
      </c>
      <c r="C9" s="1">
        <v>22.4</v>
      </c>
      <c r="D9" s="1">
        <v>22.4</v>
      </c>
      <c r="E9" s="1">
        <v>22.4</v>
      </c>
      <c r="F9" s="1">
        <v>22.4</v>
      </c>
      <c r="G9" s="1">
        <v>22.4</v>
      </c>
      <c r="H9" s="1">
        <v>22.4</v>
      </c>
      <c r="I9" s="1">
        <v>22.4</v>
      </c>
      <c r="J9" s="1">
        <v>22.4</v>
      </c>
      <c r="K9" s="1">
        <v>22.4</v>
      </c>
      <c r="L9" s="1">
        <v>22.4</v>
      </c>
      <c r="M9" s="1">
        <v>22.2</v>
      </c>
      <c r="N9" s="1">
        <v>22.2</v>
      </c>
    </row>
    <row r="10" spans="1:14" ht="15.75">
      <c r="A10" t="s">
        <v>23</v>
      </c>
      <c r="B10" t="s">
        <v>9</v>
      </c>
      <c r="C10" s="4">
        <f>C8-(C9-21)</f>
        <v>3.4200000000000017</v>
      </c>
      <c r="D10" s="4">
        <f aca="true" t="shared" si="0" ref="D10:N10">D8-(D9-21)</f>
        <v>0.7400000000000015</v>
      </c>
      <c r="E10" s="4">
        <f t="shared" si="0"/>
        <v>-3.9499999999999984</v>
      </c>
      <c r="F10" s="4">
        <f t="shared" si="0"/>
        <v>-6.159999999999998</v>
      </c>
      <c r="G10" s="4">
        <f t="shared" si="0"/>
        <v>-4.239999999999998</v>
      </c>
      <c r="H10" s="4">
        <f t="shared" si="0"/>
        <v>1.5300000000000016</v>
      </c>
      <c r="I10" s="4">
        <f t="shared" si="0"/>
        <v>1.9900000000000015</v>
      </c>
      <c r="J10" s="4">
        <f t="shared" si="0"/>
        <v>2.2800000000000016</v>
      </c>
      <c r="K10" s="4">
        <f t="shared" si="0"/>
        <v>3.370000000000001</v>
      </c>
      <c r="L10" s="4">
        <f t="shared" si="0"/>
        <v>3.370000000000001</v>
      </c>
      <c r="M10" s="4">
        <f t="shared" si="0"/>
        <v>-4.199999999999999</v>
      </c>
      <c r="N10" s="4">
        <f t="shared" si="0"/>
        <v>2.8000000000000007</v>
      </c>
    </row>
    <row r="12" spans="3:5" ht="15.75">
      <c r="C12" s="2" t="s">
        <v>11</v>
      </c>
      <c r="D12" s="2" t="s">
        <v>12</v>
      </c>
      <c r="E12" t="s">
        <v>30</v>
      </c>
    </row>
    <row r="13" spans="2:4" ht="15.75">
      <c r="B13">
        <v>1</v>
      </c>
      <c r="C13" s="3">
        <f>C10</f>
        <v>3.4200000000000017</v>
      </c>
      <c r="D13" s="3">
        <f>C7*1000/C6/B3</f>
        <v>5.365575982459099</v>
      </c>
    </row>
    <row r="14" spans="2:4" ht="15.75">
      <c r="B14">
        <v>2</v>
      </c>
      <c r="C14" s="3">
        <f>D10</f>
        <v>0.7400000000000015</v>
      </c>
      <c r="D14" s="3">
        <f>D7/D6/B3*1000</f>
        <v>7.4703435093045485</v>
      </c>
    </row>
    <row r="15" spans="2:4" ht="15.75">
      <c r="B15">
        <v>3</v>
      </c>
      <c r="C15" s="3">
        <f>E10</f>
        <v>-3.9499999999999984</v>
      </c>
      <c r="D15" s="3">
        <f>E7/E6/B3*1000</f>
        <v>10.39382695226851</v>
      </c>
    </row>
    <row r="16" spans="2:4" ht="15.75">
      <c r="B16">
        <v>4</v>
      </c>
      <c r="C16" s="3">
        <f>F10</f>
        <v>-6.159999999999998</v>
      </c>
      <c r="D16" s="3">
        <f>F7/F6/B3*1000</f>
        <v>11.760696013942766</v>
      </c>
    </row>
    <row r="17" spans="2:16" ht="15.75">
      <c r="B17">
        <v>5</v>
      </c>
      <c r="C17" s="3">
        <f>G10</f>
        <v>-4.239999999999998</v>
      </c>
      <c r="D17" s="3">
        <f>G7/G6/B3*1000</f>
        <v>9.571597233934897</v>
      </c>
      <c r="P17" s="6" t="s">
        <v>1</v>
      </c>
    </row>
    <row r="18" spans="2:4" ht="15.75">
      <c r="B18">
        <v>6</v>
      </c>
      <c r="C18" s="3">
        <f>H10</f>
        <v>1.5300000000000016</v>
      </c>
      <c r="D18" s="3">
        <f>H7/H6/B3*1000</f>
        <v>7.726851071006915</v>
      </c>
    </row>
    <row r="19" spans="2:4" ht="15.75">
      <c r="B19">
        <v>7</v>
      </c>
      <c r="C19" s="3">
        <f>I10</f>
        <v>1.9900000000000015</v>
      </c>
      <c r="D19" s="3">
        <f>I7/I6/B3*1000</f>
        <v>7.505481531455557</v>
      </c>
    </row>
    <row r="20" spans="2:4" ht="15.75">
      <c r="B20">
        <v>8</v>
      </c>
      <c r="C20" s="3">
        <f>J10</f>
        <v>2.2800000000000016</v>
      </c>
      <c r="D20" s="3">
        <f>J7/J6/B3*1000</f>
        <v>7.340332827345815</v>
      </c>
    </row>
    <row r="21" spans="2:4" ht="15.75">
      <c r="B21">
        <v>9</v>
      </c>
      <c r="C21" s="3">
        <f>K10</f>
        <v>3.370000000000001</v>
      </c>
      <c r="D21" s="3">
        <f>K7/K6/B3*1000</f>
        <v>6.742986450778659</v>
      </c>
    </row>
    <row r="22" spans="2:4" ht="15.75">
      <c r="B22">
        <v>10</v>
      </c>
      <c r="C22" s="3">
        <f>L10</f>
        <v>3.370000000000001</v>
      </c>
      <c r="D22" s="3">
        <f>L7/L6/B3*1000</f>
        <v>6.742986450778659</v>
      </c>
    </row>
    <row r="23" spans="2:4" ht="15.75">
      <c r="B23">
        <v>11</v>
      </c>
      <c r="C23" s="3">
        <f>M10</f>
        <v>-4.199999999999999</v>
      </c>
      <c r="D23" s="3">
        <f>M7/M6/B3*1000</f>
        <v>3.689492325855962</v>
      </c>
    </row>
    <row r="24" spans="2:4" ht="15.75">
      <c r="B24">
        <v>12</v>
      </c>
      <c r="C24" s="4">
        <f>N10</f>
        <v>2.8000000000000007</v>
      </c>
      <c r="D24" s="4">
        <f>N7/N6/B3*1000</f>
        <v>2.4596615505706416</v>
      </c>
    </row>
    <row r="25" ht="16.5" thickBot="1"/>
    <row r="26" spans="1:6" ht="16.5" thickBot="1">
      <c r="A26" t="s">
        <v>13</v>
      </c>
      <c r="C26" s="19">
        <v>0.5127</v>
      </c>
      <c r="D26" t="s">
        <v>14</v>
      </c>
      <c r="F26" t="s">
        <v>29</v>
      </c>
    </row>
    <row r="27" spans="1:6" ht="15.75">
      <c r="A27" t="s">
        <v>15</v>
      </c>
      <c r="F27" t="s">
        <v>1</v>
      </c>
    </row>
    <row r="28" spans="1:6" ht="15.75">
      <c r="A28" t="s">
        <v>24</v>
      </c>
      <c r="F28" t="s">
        <v>1</v>
      </c>
    </row>
    <row r="29" spans="2:6" ht="15.75">
      <c r="B29" s="5" t="s">
        <v>1</v>
      </c>
      <c r="C29" s="5" t="s">
        <v>1</v>
      </c>
      <c r="D29" t="s">
        <v>1</v>
      </c>
      <c r="F29" t="s">
        <v>1</v>
      </c>
    </row>
    <row r="30" spans="2:5" ht="15.75">
      <c r="B30" t="s">
        <v>25</v>
      </c>
      <c r="C30" s="4">
        <f>C31*C32*(F9-C33)/(F9-C34)</f>
        <v>0</v>
      </c>
      <c r="D30" t="s">
        <v>14</v>
      </c>
      <c r="E30" t="s">
        <v>26</v>
      </c>
    </row>
    <row r="31" spans="2:5" ht="15.75">
      <c r="B31" t="s">
        <v>21</v>
      </c>
      <c r="C31" s="1"/>
      <c r="E31" t="s">
        <v>27</v>
      </c>
    </row>
    <row r="32" spans="2:3" ht="15.75">
      <c r="B32" t="s">
        <v>16</v>
      </c>
      <c r="C32" s="1"/>
    </row>
    <row r="33" spans="2:3" ht="15.75">
      <c r="B33" t="s">
        <v>17</v>
      </c>
      <c r="C33" s="1"/>
    </row>
    <row r="34" spans="2:3" ht="15.75">
      <c r="B34" t="s">
        <v>18</v>
      </c>
      <c r="C34" s="1"/>
    </row>
    <row r="35" ht="15.75">
      <c r="C35" s="2"/>
    </row>
    <row r="36" spans="2:5" ht="21">
      <c r="B36" s="7" t="s">
        <v>22</v>
      </c>
      <c r="C36" s="8"/>
      <c r="D36" s="9"/>
      <c r="E36" s="10"/>
    </row>
    <row r="37" spans="2:5" ht="21">
      <c r="B37" s="11" t="s">
        <v>19</v>
      </c>
      <c r="C37" s="12">
        <f>C26+C30</f>
        <v>0.5127</v>
      </c>
      <c r="D37" s="13" t="s">
        <v>14</v>
      </c>
      <c r="E37" s="14"/>
    </row>
    <row r="38" spans="2:5" ht="21">
      <c r="B38" s="16" t="s">
        <v>20</v>
      </c>
      <c r="C38" s="17">
        <f>C37*(21-C34)</f>
        <v>10.7667</v>
      </c>
      <c r="D38" s="18" t="s">
        <v>28</v>
      </c>
      <c r="E38" s="15"/>
    </row>
    <row r="42" ht="15.75">
      <c r="B42" t="s">
        <v>1</v>
      </c>
    </row>
    <row r="43" ht="15.75">
      <c r="B43" t="s">
        <v>1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2022-01-26T11:16:19Z</dcterms:created>
  <dcterms:modified xsi:type="dcterms:W3CDTF">2022-06-19T18:38:37Z</dcterms:modified>
  <cp:category/>
  <cp:version/>
  <cp:contentType/>
  <cp:contentStatus/>
</cp:coreProperties>
</file>